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12760" yWindow="100" windowWidth="15640" windowHeight="17340" tabRatio="500"/>
  </bookViews>
  <sheets>
    <sheet name="DIC" sheetId="1" r:id="rId1"/>
    <sheet name="TA" sheetId="2" r:id="rId2"/>
    <sheet name="pH" sheetId="3" r:id="rId3"/>
    <sheet name="T and sal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5" i="1" l="1"/>
  <c r="H52" i="1"/>
  <c r="G53" i="1"/>
  <c r="G54" i="1"/>
  <c r="G52" i="1"/>
  <c r="E56" i="1"/>
  <c r="F53" i="1"/>
  <c r="F54" i="1"/>
  <c r="F55" i="1"/>
  <c r="F52" i="1"/>
  <c r="H46" i="1"/>
  <c r="F47" i="1"/>
  <c r="F48" i="1"/>
  <c r="F49" i="1"/>
  <c r="F46" i="1"/>
  <c r="G46" i="1"/>
  <c r="G47" i="1"/>
  <c r="G48" i="1"/>
  <c r="G49" i="1"/>
  <c r="E50" i="1"/>
  <c r="G43" i="1"/>
  <c r="H40" i="1"/>
  <c r="G41" i="1"/>
  <c r="G42" i="1"/>
  <c r="G40" i="1"/>
  <c r="E44" i="1"/>
  <c r="F41" i="1"/>
  <c r="F42" i="1"/>
  <c r="F43" i="1"/>
  <c r="F40" i="1"/>
  <c r="H34" i="1"/>
  <c r="G35" i="1"/>
  <c r="G36" i="1"/>
  <c r="G37" i="1"/>
  <c r="G34" i="1"/>
  <c r="F35" i="1"/>
  <c r="F36" i="1"/>
  <c r="F37" i="1"/>
  <c r="F34" i="1"/>
  <c r="E38" i="1"/>
  <c r="H28" i="1"/>
  <c r="G29" i="1"/>
  <c r="G30" i="1"/>
  <c r="G31" i="1"/>
  <c r="H22" i="1"/>
  <c r="G28" i="1"/>
  <c r="E32" i="1"/>
  <c r="F29" i="1"/>
  <c r="F30" i="1"/>
  <c r="F31" i="1"/>
  <c r="F28" i="1"/>
  <c r="G23" i="1"/>
  <c r="G24" i="1"/>
  <c r="G25" i="1"/>
  <c r="G22" i="1"/>
  <c r="E26" i="1"/>
  <c r="F23" i="1"/>
  <c r="F24" i="1"/>
  <c r="F25" i="1"/>
  <c r="F22" i="1"/>
  <c r="G19" i="1"/>
  <c r="H16" i="1"/>
  <c r="G17" i="1"/>
  <c r="G18" i="1"/>
  <c r="G16" i="1"/>
  <c r="H10" i="1"/>
  <c r="G11" i="1"/>
  <c r="G12" i="1"/>
  <c r="G13" i="1"/>
  <c r="G10" i="1"/>
  <c r="J4" i="1"/>
  <c r="E20" i="1"/>
  <c r="F17" i="1"/>
  <c r="F18" i="1"/>
  <c r="F19" i="1"/>
  <c r="F16" i="1"/>
  <c r="E14" i="1"/>
  <c r="F11" i="1"/>
  <c r="F12" i="1"/>
  <c r="F13" i="1"/>
  <c r="F10" i="1"/>
  <c r="E8" i="1"/>
  <c r="F5" i="1"/>
  <c r="F6" i="1"/>
  <c r="F7" i="1"/>
  <c r="F4" i="1"/>
</calcChain>
</file>

<file path=xl/sharedStrings.xml><?xml version="1.0" encoding="utf-8"?>
<sst xmlns="http://schemas.openxmlformats.org/spreadsheetml/2006/main" count="78" uniqueCount="54">
  <si>
    <t>CRM 111-1006 value: 2045.66 µmol/kg</t>
  </si>
  <si>
    <t>Sample ID</t>
  </si>
  <si>
    <t>Date</t>
  </si>
  <si>
    <t>Time</t>
  </si>
  <si>
    <t>Final Sum</t>
  </si>
  <si>
    <t>Final Sum AVG</t>
  </si>
  <si>
    <t>% deviation AVG SUM</t>
  </si>
  <si>
    <t>DIC</t>
  </si>
  <si>
    <t>AVG DIC</t>
  </si>
  <si>
    <t>flush vol (mL)/flushrepeat/sample vol</t>
  </si>
  <si>
    <t>2/3/0.9</t>
  </si>
  <si>
    <t>CRM111-1006</t>
  </si>
  <si>
    <t>106B.072511</t>
  </si>
  <si>
    <t>acid conc and batch date: 0.09553 N, 7/19/11</t>
  </si>
  <si>
    <t>Sample</t>
  </si>
  <si>
    <t>junk1</t>
  </si>
  <si>
    <t>mass (g)</t>
  </si>
  <si>
    <t>TA electrode 1</t>
  </si>
  <si>
    <t>TA electrode 2</t>
  </si>
  <si>
    <t>salinity</t>
  </si>
  <si>
    <t>temp</t>
  </si>
  <si>
    <t>Notes</t>
  </si>
  <si>
    <t>Tank</t>
  </si>
  <si>
    <t>Time (approx)</t>
  </si>
  <si>
    <t>Temp ©</t>
  </si>
  <si>
    <t>Salinity</t>
  </si>
  <si>
    <t>pH (dye corrected at 25C)</t>
  </si>
  <si>
    <t>pH (at temp)</t>
  </si>
  <si>
    <t>Durafet</t>
  </si>
  <si>
    <t>103A</t>
  </si>
  <si>
    <t>103B</t>
  </si>
  <si>
    <t>105A</t>
  </si>
  <si>
    <t>106B</t>
  </si>
  <si>
    <t>103B.072511</t>
  </si>
  <si>
    <t>scalar</t>
  </si>
  <si>
    <t>103A.072711</t>
  </si>
  <si>
    <t>105A.072511</t>
  </si>
  <si>
    <t>16:53:26 PM</t>
  </si>
  <si>
    <t>16:58:38 PM</t>
  </si>
  <si>
    <t>17:03:50 PM</t>
  </si>
  <si>
    <t>17:09:01 PM</t>
  </si>
  <si>
    <t>17:20:30 PM</t>
  </si>
  <si>
    <t>17:25:41 PM</t>
  </si>
  <si>
    <t>17:30:53 PM</t>
  </si>
  <si>
    <t>17:36:04 PM</t>
  </si>
  <si>
    <t>17:46:26 PM</t>
  </si>
  <si>
    <t>17:51:37 PM</t>
  </si>
  <si>
    <t>17:56:49 PM</t>
  </si>
  <si>
    <t>18:02:01 PM</t>
  </si>
  <si>
    <t>105A.072711</t>
  </si>
  <si>
    <t>103B.072711</t>
  </si>
  <si>
    <t>103A.072511</t>
  </si>
  <si>
    <t>calibrated</t>
  </si>
  <si>
    <t>106B.072711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</si>
</sst>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21" fontId="0" fillId="0" borderId="0" xfId="0" applyNumberFormat="1"/>
    <xf numFmtId="20" fontId="0" fillId="0" borderId="0" xfId="0" applyNumberFormat="1"/>
    <xf numFmtId="0" fontId="0" fillId="0" borderId="0" xfId="0" applyFill="1"/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30" workbookViewId="0">
      <selection activeCell="D56" sqref="D56"/>
    </sheetView>
  </sheetViews>
  <sheetFormatPr baseColWidth="10" defaultRowHeight="15" x14ac:dyDescent="0"/>
  <sheetData>
    <row r="1" spans="1:10">
      <c r="A1" t="s">
        <v>0</v>
      </c>
    </row>
    <row r="3" spans="1:10" ht="60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34</v>
      </c>
    </row>
    <row r="4" spans="1:10">
      <c r="A4" t="s">
        <v>11</v>
      </c>
      <c r="B4" s="2">
        <v>40751</v>
      </c>
      <c r="C4" s="3" t="s">
        <v>37</v>
      </c>
      <c r="D4">
        <v>19214.2</v>
      </c>
      <c r="F4">
        <f>((D4-$E$8)/$E$8)*100</f>
        <v>-0.14681082710359838</v>
      </c>
      <c r="G4">
        <v>2045.66</v>
      </c>
      <c r="I4" t="s">
        <v>10</v>
      </c>
      <c r="J4">
        <f>G4/E8</f>
        <v>0.10630974745939319</v>
      </c>
    </row>
    <row r="5" spans="1:10">
      <c r="C5" s="3" t="s">
        <v>38</v>
      </c>
      <c r="D5">
        <v>19259</v>
      </c>
      <c r="F5">
        <f t="shared" ref="F5:F7" si="0">((D5-$E$8)/$E$8)*100</f>
        <v>8.6007758887267027E-2</v>
      </c>
    </row>
    <row r="6" spans="1:10">
      <c r="C6" s="3" t="s">
        <v>39</v>
      </c>
      <c r="D6">
        <v>19225.099999999999</v>
      </c>
      <c r="F6">
        <f t="shared" si="0"/>
        <v>-9.0165233637081274E-2</v>
      </c>
    </row>
    <row r="7" spans="1:10">
      <c r="C7" s="3" t="s">
        <v>40</v>
      </c>
      <c r="D7">
        <v>19271.5</v>
      </c>
      <c r="F7">
        <f t="shared" si="0"/>
        <v>0.15096830185346938</v>
      </c>
    </row>
    <row r="8" spans="1:10">
      <c r="E8">
        <f>AVERAGE(D4:D7)</f>
        <v>19242.449999999997</v>
      </c>
    </row>
    <row r="10" spans="1:10">
      <c r="A10" t="s">
        <v>12</v>
      </c>
      <c r="B10" s="2">
        <v>40751</v>
      </c>
      <c r="C10" s="3" t="s">
        <v>41</v>
      </c>
      <c r="D10">
        <v>18337.8</v>
      </c>
      <c r="F10">
        <f>((D10-$E$14)/$E$14)*100</f>
        <v>-0.25035595149539241</v>
      </c>
      <c r="G10">
        <f>D10*$J$4</f>
        <v>1949.4868869608604</v>
      </c>
      <c r="H10">
        <f>AVERAGE(G11:G13)</f>
        <v>1956.0107617966185</v>
      </c>
      <c r="I10" t="s">
        <v>10</v>
      </c>
    </row>
    <row r="11" spans="1:10">
      <c r="C11" s="3" t="s">
        <v>42</v>
      </c>
      <c r="D11">
        <v>18366.099999999999</v>
      </c>
      <c r="F11">
        <f t="shared" ref="F11:F13" si="1">((D11-$E$14)/$E$14)*100</f>
        <v>-9.6416278984371023E-2</v>
      </c>
      <c r="G11">
        <f t="shared" ref="G11:G13" si="2">D11*$J$4</f>
        <v>1952.495452813961</v>
      </c>
    </row>
    <row r="12" spans="1:10">
      <c r="C12" s="3" t="s">
        <v>43</v>
      </c>
      <c r="D12">
        <v>18417.3</v>
      </c>
      <c r="F12">
        <f t="shared" si="1"/>
        <v>0.18208941827939609</v>
      </c>
      <c r="G12">
        <f t="shared" si="2"/>
        <v>1957.938511883882</v>
      </c>
    </row>
    <row r="13" spans="1:10">
      <c r="C13" s="3" t="s">
        <v>44</v>
      </c>
      <c r="D13">
        <v>18414.099999999999</v>
      </c>
      <c r="F13">
        <f t="shared" si="1"/>
        <v>0.16468281220040693</v>
      </c>
      <c r="G13">
        <f t="shared" si="2"/>
        <v>1957.5983206920118</v>
      </c>
    </row>
    <row r="14" spans="1:10">
      <c r="E14">
        <f>AVERAGE(D10:D13)</f>
        <v>18383.824999999997</v>
      </c>
    </row>
    <row r="16" spans="1:10">
      <c r="A16" t="s">
        <v>33</v>
      </c>
      <c r="B16" s="2">
        <v>40751</v>
      </c>
      <c r="C16" s="3" t="s">
        <v>45</v>
      </c>
      <c r="D16">
        <v>18421.099999999999</v>
      </c>
      <c r="F16">
        <f>((D16-$E$20)/$E$20)*100</f>
        <v>-0.22788604885131813</v>
      </c>
      <c r="G16">
        <f>D16*$J$4</f>
        <v>1958.3424889242276</v>
      </c>
      <c r="H16">
        <f>AVERAGE(G17:G19)</f>
        <v>1964.3064657566999</v>
      </c>
      <c r="I16" t="s">
        <v>10</v>
      </c>
    </row>
    <row r="17" spans="1:9">
      <c r="C17" s="3" t="s">
        <v>46</v>
      </c>
      <c r="D17">
        <v>18483</v>
      </c>
      <c r="F17">
        <f t="shared" ref="F17:F19" si="3">((D17-$E$20)/$E$20)*100</f>
        <v>0.10737589824067142</v>
      </c>
      <c r="G17">
        <f t="shared" ref="G17:G19" si="4">D17*$J$4</f>
        <v>1964.9230622919642</v>
      </c>
    </row>
    <row r="18" spans="1:9">
      <c r="C18" s="3" t="s">
        <v>47</v>
      </c>
      <c r="D18">
        <v>18485.7</v>
      </c>
      <c r="F18">
        <f t="shared" si="3"/>
        <v>0.12199960191027716</v>
      </c>
      <c r="G18">
        <f t="shared" si="4"/>
        <v>1965.2100986101048</v>
      </c>
    </row>
    <row r="19" spans="1:9">
      <c r="C19" s="3" t="s">
        <v>48</v>
      </c>
      <c r="D19">
        <v>18462.900000000001</v>
      </c>
      <c r="F19">
        <f t="shared" si="3"/>
        <v>-1.489451299689545E-3</v>
      </c>
      <c r="G19">
        <f t="shared" si="4"/>
        <v>1962.7862363680306</v>
      </c>
    </row>
    <row r="20" spans="1:9">
      <c r="E20">
        <f>AVERAGE(D16:D20)</f>
        <v>18463.175000000003</v>
      </c>
    </row>
    <row r="22" spans="1:9">
      <c r="A22" t="s">
        <v>35</v>
      </c>
      <c r="B22" s="2">
        <v>40751</v>
      </c>
      <c r="C22" s="3">
        <v>0.76037037037037036</v>
      </c>
      <c r="D22">
        <v>16505.2</v>
      </c>
      <c r="F22">
        <f>((D22-$E$26)/$E$26)*100</f>
        <v>-0.15138934890481801</v>
      </c>
      <c r="G22">
        <f>D22*$J$4</f>
        <v>1754.6636437667764</v>
      </c>
      <c r="H22">
        <f>AVERAGE(G23:G25)</f>
        <v>1758.2108456736714</v>
      </c>
      <c r="I22" t="s">
        <v>10</v>
      </c>
    </row>
    <row r="23" spans="1:9">
      <c r="C23" s="3">
        <v>0.76396990740740733</v>
      </c>
      <c r="D23">
        <v>16529.900000000001</v>
      </c>
      <c r="F23">
        <f t="shared" ref="F23:F25" si="5">((D23-$E$26)/$E$26)*100</f>
        <v>-1.9660954403265991E-3</v>
      </c>
      <c r="G23">
        <f t="shared" ref="G23:G25" si="6">D23*$J$4</f>
        <v>1757.2894945290236</v>
      </c>
    </row>
    <row r="24" spans="1:9">
      <c r="C24" s="3">
        <v>0.76758101851851857</v>
      </c>
      <c r="D24">
        <v>16531.599999999999</v>
      </c>
      <c r="F24">
        <f t="shared" si="5"/>
        <v>8.3180960936488271E-3</v>
      </c>
      <c r="G24">
        <f t="shared" si="6"/>
        <v>1757.4702210997043</v>
      </c>
    </row>
    <row r="25" spans="1:9">
      <c r="C25" s="3">
        <v>0.77118055555555554</v>
      </c>
      <c r="D25">
        <v>16554.2</v>
      </c>
      <c r="F25">
        <f t="shared" si="5"/>
        <v>0.14503734825145176</v>
      </c>
      <c r="G25">
        <f t="shared" si="6"/>
        <v>1759.8728213922868</v>
      </c>
    </row>
    <row r="26" spans="1:9">
      <c r="E26">
        <f>AVERAGE(D22:D25)</f>
        <v>16530.225000000002</v>
      </c>
    </row>
    <row r="28" spans="1:9">
      <c r="A28" t="s">
        <v>36</v>
      </c>
      <c r="B28" s="2">
        <v>40751</v>
      </c>
      <c r="C28" s="3">
        <v>0.77707175925925931</v>
      </c>
      <c r="D28">
        <v>16875.3</v>
      </c>
      <c r="F28">
        <f>((D28-$E$32)/$E$32)*100</f>
        <v>-6.1738539505998551E-2</v>
      </c>
      <c r="G28">
        <f>D28*$J$4</f>
        <v>1794.0088813014977</v>
      </c>
      <c r="H28">
        <f>AVERAGE(G28:G31)</f>
        <v>1795.1171604187621</v>
      </c>
      <c r="I28" t="s">
        <v>10</v>
      </c>
    </row>
    <row r="29" spans="1:9">
      <c r="C29" s="3">
        <v>0.78068287037037043</v>
      </c>
      <c r="D29">
        <v>16868.099999999999</v>
      </c>
      <c r="F29">
        <f t="shared" ref="F29:F31" si="7">((D29-$E$32)/$E$32)*100</f>
        <v>-0.10437810635906958</v>
      </c>
      <c r="G29">
        <f t="shared" ref="G29:G31" si="8">D29*$J$4</f>
        <v>1793.2434511197901</v>
      </c>
    </row>
    <row r="30" spans="1:9">
      <c r="C30" s="3">
        <v>0.7842824074074074</v>
      </c>
      <c r="D30">
        <v>16921.599999999999</v>
      </c>
      <c r="F30">
        <f t="shared" si="7"/>
        <v>0.21245756400746788</v>
      </c>
      <c r="G30">
        <f t="shared" si="8"/>
        <v>1798.9310226088676</v>
      </c>
    </row>
    <row r="31" spans="1:9">
      <c r="C31" s="3">
        <v>0.78789351851851863</v>
      </c>
      <c r="D31">
        <v>16877.900000000001</v>
      </c>
      <c r="F31">
        <f t="shared" si="7"/>
        <v>-4.6340918142378194E-2</v>
      </c>
      <c r="G31">
        <f t="shared" si="8"/>
        <v>1794.2852866448925</v>
      </c>
    </row>
    <row r="32" spans="1:9">
      <c r="E32">
        <f>AVERAGE(D28:D31)</f>
        <v>16885.724999999999</v>
      </c>
    </row>
    <row r="34" spans="1:9">
      <c r="A34" t="s">
        <v>49</v>
      </c>
      <c r="B34" s="2">
        <v>40751</v>
      </c>
      <c r="C34" s="3">
        <v>0.79379629629629633</v>
      </c>
      <c r="D34">
        <v>16500.3</v>
      </c>
      <c r="F34">
        <f>((D34-$E$38)/$E$38)*100</f>
        <v>6.4282552138598903E-2</v>
      </c>
      <c r="G34">
        <f>D34*$J$4</f>
        <v>1754.1427260042253</v>
      </c>
      <c r="H34">
        <f>AVERAGE(G34:G37)</f>
        <v>1753.0158426811558</v>
      </c>
      <c r="I34" t="s">
        <v>10</v>
      </c>
    </row>
    <row r="35" spans="1:9">
      <c r="C35" s="3">
        <v>0.79740740740740745</v>
      </c>
      <c r="D35">
        <v>16464.400000000001</v>
      </c>
      <c r="F35">
        <f t="shared" ref="F35:F37" si="9">((D35-$E$38)/$E$38)*100</f>
        <v>-0.15342911029308764</v>
      </c>
      <c r="G35">
        <f t="shared" ref="G35:G37" si="10">D35*$J$4</f>
        <v>1750.3262060704333</v>
      </c>
    </row>
    <row r="36" spans="1:9">
      <c r="C36" s="3">
        <v>0.80100694444444442</v>
      </c>
      <c r="D36">
        <v>16499.8</v>
      </c>
      <c r="F36">
        <f t="shared" si="9"/>
        <v>6.1250356283004202E-2</v>
      </c>
      <c r="G36">
        <f t="shared" si="10"/>
        <v>1754.0895711304956</v>
      </c>
    </row>
    <row r="37" spans="1:9">
      <c r="C37" s="3">
        <v>0.80461805555555566</v>
      </c>
      <c r="D37">
        <v>16494.3</v>
      </c>
      <c r="F37">
        <f t="shared" si="9"/>
        <v>2.7896201871462457E-2</v>
      </c>
      <c r="G37">
        <f t="shared" si="10"/>
        <v>1753.5048675194689</v>
      </c>
    </row>
    <row r="38" spans="1:9">
      <c r="E38">
        <f>AVERAGE(D34:D37)</f>
        <v>16489.7</v>
      </c>
    </row>
    <row r="40" spans="1:9">
      <c r="A40" t="s">
        <v>50</v>
      </c>
      <c r="B40" s="2">
        <v>40751</v>
      </c>
      <c r="C40" s="3">
        <v>0.81019675925925927</v>
      </c>
      <c r="D40">
        <v>16554.099999999999</v>
      </c>
      <c r="F40">
        <f>((D40-$E$44)/$E$44)*100</f>
        <v>-5.4364240410839943E-3</v>
      </c>
      <c r="G40">
        <f>D40*$J$4</f>
        <v>1759.8621904175407</v>
      </c>
      <c r="H40">
        <f>AVERAGE(G40:G43)</f>
        <v>1759.9578691902543</v>
      </c>
      <c r="I40" t="s">
        <v>10</v>
      </c>
    </row>
    <row r="41" spans="1:9">
      <c r="C41" s="3">
        <v>0.81380787037037028</v>
      </c>
      <c r="D41">
        <v>16553.8</v>
      </c>
      <c r="F41">
        <f t="shared" ref="F41:F43" si="11">((D41-$E$44)/$E$44)*100</f>
        <v>-7.2485653881046675E-3</v>
      </c>
      <c r="G41">
        <f t="shared" ref="G41:G43" si="12">D41*$J$4</f>
        <v>1759.8302974933029</v>
      </c>
    </row>
    <row r="42" spans="1:9">
      <c r="C42" s="3">
        <v>0.81740740740740747</v>
      </c>
      <c r="D42">
        <v>16542.8</v>
      </c>
      <c r="F42">
        <f t="shared" si="11"/>
        <v>-7.3693748112357155E-2</v>
      </c>
      <c r="G42">
        <f t="shared" si="12"/>
        <v>1758.6608902712496</v>
      </c>
    </row>
    <row r="43" spans="1:9">
      <c r="C43" s="3">
        <v>0.82101851851851848</v>
      </c>
      <c r="D43">
        <v>16569.3</v>
      </c>
      <c r="F43">
        <f t="shared" si="11"/>
        <v>8.6378737541523851E-2</v>
      </c>
      <c r="G43">
        <f t="shared" si="12"/>
        <v>1761.4780985789234</v>
      </c>
    </row>
    <row r="44" spans="1:9">
      <c r="E44">
        <f>AVERAGE(D40:D43)</f>
        <v>16555</v>
      </c>
    </row>
    <row r="46" spans="1:9">
      <c r="A46" t="s">
        <v>51</v>
      </c>
      <c r="B46" s="2">
        <v>40751</v>
      </c>
      <c r="C46" s="3">
        <v>0.82548611111111114</v>
      </c>
      <c r="D46">
        <v>17724.5</v>
      </c>
      <c r="F46">
        <f>((D46-$E$50)/$E$50)*100</f>
        <v>-0.3218191710871614</v>
      </c>
      <c r="G46">
        <f>D46*$J$4</f>
        <v>1884.2871188440145</v>
      </c>
      <c r="H46">
        <f>AVERAGE(G47:G49)</f>
        <v>1892.3985525751661</v>
      </c>
      <c r="I46" t="s">
        <v>10</v>
      </c>
    </row>
    <row r="47" spans="1:9">
      <c r="C47" s="3">
        <v>0.82909722222222226</v>
      </c>
      <c r="D47">
        <v>17769.599999999999</v>
      </c>
      <c r="F47">
        <f t="shared" ref="F47:F49" si="13">((D47-$E$50)/$E$50)*100</f>
        <v>-6.8187985136425183E-2</v>
      </c>
      <c r="G47">
        <f t="shared" ref="G47:G49" si="14">D47*$J$4</f>
        <v>1889.0816884544331</v>
      </c>
    </row>
    <row r="48" spans="1:9">
      <c r="C48" s="3">
        <v>0.83269675925925923</v>
      </c>
      <c r="D48">
        <v>17809.7</v>
      </c>
      <c r="F48">
        <f t="shared" si="13"/>
        <v>0.15732444405704274</v>
      </c>
      <c r="G48">
        <f t="shared" si="14"/>
        <v>1893.3447093275549</v>
      </c>
    </row>
    <row r="49" spans="1:9">
      <c r="C49" s="3">
        <v>0.83630787037037047</v>
      </c>
      <c r="D49">
        <v>17823.099999999999</v>
      </c>
      <c r="F49">
        <f t="shared" si="13"/>
        <v>0.23268271216656428</v>
      </c>
      <c r="G49">
        <f t="shared" si="14"/>
        <v>1894.7692599435106</v>
      </c>
    </row>
    <row r="50" spans="1:9">
      <c r="E50">
        <f>AVERAGE(D46:D49)</f>
        <v>17781.724999999999</v>
      </c>
    </row>
    <row r="52" spans="1:9">
      <c r="A52" t="s">
        <v>53</v>
      </c>
      <c r="B52" s="2">
        <v>40751</v>
      </c>
      <c r="C52" s="3">
        <v>0.84150462962962969</v>
      </c>
      <c r="D52">
        <v>16962.2</v>
      </c>
      <c r="F52">
        <f>((D52-$E$56)/$E$56)*100</f>
        <v>-0.14026236273643025</v>
      </c>
      <c r="G52">
        <f>D52*$J$4</f>
        <v>1803.2471983557191</v>
      </c>
      <c r="H52">
        <f>AVERAGE(G52:G55)</f>
        <v>1805.7800280889392</v>
      </c>
      <c r="I52" t="s">
        <v>10</v>
      </c>
    </row>
    <row r="53" spans="1:9">
      <c r="C53" s="3">
        <v>0.8451157407407407</v>
      </c>
      <c r="D53">
        <v>16968.099999999999</v>
      </c>
      <c r="F53">
        <f t="shared" ref="F53:F55" si="15">((D53-$E$56)/$E$56)*100</f>
        <v>-0.10552792663382343</v>
      </c>
      <c r="G53">
        <f t="shared" ref="G53:G55" si="16">D53*$J$4</f>
        <v>1803.8744258657293</v>
      </c>
    </row>
    <row r="54" spans="1:9">
      <c r="C54" s="3">
        <v>0.84871527777777767</v>
      </c>
      <c r="D54">
        <v>16978.5</v>
      </c>
      <c r="F54">
        <f t="shared" si="15"/>
        <v>-4.430112401224804E-2</v>
      </c>
      <c r="G54">
        <f t="shared" si="16"/>
        <v>1804.9800472393072</v>
      </c>
    </row>
    <row r="55" spans="1:9">
      <c r="C55" s="3">
        <v>0.8523263888888889</v>
      </c>
      <c r="D55">
        <v>17035.3</v>
      </c>
      <c r="F55">
        <f t="shared" si="15"/>
        <v>0.29009141338245892</v>
      </c>
      <c r="G55">
        <f t="shared" si="16"/>
        <v>1811.0184408950006</v>
      </c>
    </row>
    <row r="56" spans="1:9">
      <c r="E56">
        <f>AVERAGE(D52:D55)</f>
        <v>16986.025000000001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I5" sqref="I5"/>
    </sheetView>
  </sheetViews>
  <sheetFormatPr baseColWidth="10" defaultRowHeight="15" x14ac:dyDescent="0"/>
  <sheetData>
    <row r="1" spans="1:9">
      <c r="A1" t="s">
        <v>13</v>
      </c>
    </row>
    <row r="3" spans="1:9">
      <c r="A3" t="s">
        <v>2</v>
      </c>
      <c r="B3" t="s">
        <v>3</v>
      </c>
      <c r="C3" t="s">
        <v>14</v>
      </c>
      <c r="D3" t="s">
        <v>16</v>
      </c>
      <c r="E3" t="s">
        <v>19</v>
      </c>
      <c r="F3" t="s">
        <v>20</v>
      </c>
      <c r="G3" t="s">
        <v>17</v>
      </c>
      <c r="H3" t="s">
        <v>18</v>
      </c>
      <c r="I3" t="s">
        <v>21</v>
      </c>
    </row>
    <row r="4" spans="1:9">
      <c r="A4" s="2">
        <v>40751</v>
      </c>
      <c r="B4" s="4">
        <v>0.74097222222222225</v>
      </c>
      <c r="C4" t="s">
        <v>15</v>
      </c>
      <c r="D4">
        <v>134.88</v>
      </c>
      <c r="E4">
        <v>29.7</v>
      </c>
      <c r="F4">
        <v>25.1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7" sqref="F7"/>
    </sheetView>
  </sheetViews>
  <sheetFormatPr baseColWidth="10" defaultRowHeight="15" x14ac:dyDescent="0"/>
  <sheetData>
    <row r="1" spans="1:6">
      <c r="A1" t="s">
        <v>14</v>
      </c>
      <c r="B1" t="s">
        <v>3</v>
      </c>
      <c r="C1" t="s">
        <v>26</v>
      </c>
      <c r="D1" t="s">
        <v>27</v>
      </c>
      <c r="E1" t="s">
        <v>28</v>
      </c>
    </row>
    <row r="2" spans="1:6">
      <c r="A2" t="s">
        <v>29</v>
      </c>
      <c r="B2" s="4">
        <v>0.47916666666666669</v>
      </c>
      <c r="C2" s="5">
        <v>7.9328998249138198</v>
      </c>
      <c r="D2">
        <v>7.99</v>
      </c>
      <c r="E2">
        <v>8.07</v>
      </c>
    </row>
    <row r="3" spans="1:6">
      <c r="A3" t="s">
        <v>30</v>
      </c>
      <c r="B3" s="4">
        <v>0.47916666666666669</v>
      </c>
      <c r="C3" s="5">
        <v>7.9326884657562546</v>
      </c>
      <c r="D3">
        <v>7.99</v>
      </c>
      <c r="E3">
        <v>8.01</v>
      </c>
    </row>
    <row r="4" spans="1:6">
      <c r="A4" t="s">
        <v>31</v>
      </c>
      <c r="B4" s="4">
        <v>0.47916666666666669</v>
      </c>
      <c r="C4" s="5">
        <v>7.9432437209122586</v>
      </c>
      <c r="D4">
        <v>7.99</v>
      </c>
      <c r="E4">
        <v>7.97</v>
      </c>
    </row>
    <row r="5" spans="1:6">
      <c r="A5" t="s">
        <v>32</v>
      </c>
      <c r="B5" s="4">
        <v>0.47916666666666669</v>
      </c>
      <c r="C5" s="5">
        <v>7.8589678303891919</v>
      </c>
      <c r="D5">
        <v>7.91</v>
      </c>
      <c r="E5">
        <v>7.97</v>
      </c>
    </row>
    <row r="6" spans="1:6">
      <c r="A6" t="s">
        <v>29</v>
      </c>
      <c r="B6" s="4">
        <v>0.75</v>
      </c>
      <c r="C6" s="5">
        <v>7.6416927275446707</v>
      </c>
      <c r="D6">
        <v>7.69</v>
      </c>
      <c r="E6">
        <v>7.78</v>
      </c>
      <c r="F6" t="s">
        <v>52</v>
      </c>
    </row>
    <row r="7" spans="1:6">
      <c r="A7" t="s">
        <v>30</v>
      </c>
      <c r="B7" s="4">
        <v>0.75</v>
      </c>
      <c r="C7" s="5">
        <v>7.590728459461868</v>
      </c>
      <c r="D7">
        <v>7.64</v>
      </c>
      <c r="E7">
        <v>7.63</v>
      </c>
    </row>
    <row r="8" spans="1:6">
      <c r="A8" t="s">
        <v>31</v>
      </c>
      <c r="B8" s="4">
        <v>0.75</v>
      </c>
      <c r="C8" s="5">
        <v>7.9469593165867174</v>
      </c>
      <c r="D8">
        <v>8</v>
      </c>
      <c r="E8">
        <v>7.98</v>
      </c>
    </row>
    <row r="9" spans="1:6">
      <c r="A9" t="s">
        <v>32</v>
      </c>
      <c r="B9" s="4">
        <v>0.75</v>
      </c>
      <c r="C9" s="5">
        <v>7.3716152326989395</v>
      </c>
      <c r="D9">
        <v>7.41</v>
      </c>
      <c r="E9">
        <v>7.36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6" sqref="A6:XFD6"/>
    </sheetView>
  </sheetViews>
  <sheetFormatPr baseColWidth="10" defaultRowHeight="15" x14ac:dyDescent="0"/>
  <sheetData>
    <row r="1" spans="1:4">
      <c r="A1" t="s">
        <v>22</v>
      </c>
      <c r="B1" t="s">
        <v>23</v>
      </c>
      <c r="C1" t="s">
        <v>24</v>
      </c>
      <c r="D1" t="s">
        <v>25</v>
      </c>
    </row>
    <row r="2" spans="1:4">
      <c r="A2" t="s">
        <v>29</v>
      </c>
      <c r="B2" s="4">
        <v>0.47916666666666669</v>
      </c>
      <c r="C2">
        <v>20.9</v>
      </c>
      <c r="D2">
        <v>27.6</v>
      </c>
    </row>
    <row r="3" spans="1:4">
      <c r="A3" t="s">
        <v>30</v>
      </c>
      <c r="B3" s="4">
        <v>0.47916666666666669</v>
      </c>
      <c r="C3">
        <v>20.7</v>
      </c>
      <c r="D3">
        <v>27.6</v>
      </c>
    </row>
    <row r="4" spans="1:4">
      <c r="A4" t="s">
        <v>31</v>
      </c>
      <c r="B4" s="4">
        <v>0.47916666666666669</v>
      </c>
      <c r="C4">
        <v>21.5</v>
      </c>
      <c r="D4">
        <v>27.8</v>
      </c>
    </row>
    <row r="5" spans="1:4">
      <c r="A5" t="s">
        <v>32</v>
      </c>
      <c r="B5" s="4">
        <v>0.47916666666666669</v>
      </c>
      <c r="C5">
        <v>21.9</v>
      </c>
      <c r="D5">
        <v>28</v>
      </c>
    </row>
    <row r="6" spans="1:4">
      <c r="A6" t="s">
        <v>29</v>
      </c>
      <c r="B6" s="4">
        <v>0.75</v>
      </c>
      <c r="C6">
        <v>21.6</v>
      </c>
      <c r="D6">
        <v>28.6</v>
      </c>
    </row>
    <row r="7" spans="1:4">
      <c r="A7" t="s">
        <v>30</v>
      </c>
      <c r="B7" s="4">
        <v>0.75</v>
      </c>
      <c r="C7">
        <v>21.5</v>
      </c>
      <c r="D7">
        <v>28.7</v>
      </c>
    </row>
    <row r="8" spans="1:4">
      <c r="A8" t="s">
        <v>31</v>
      </c>
      <c r="B8" s="4">
        <v>0.75</v>
      </c>
      <c r="C8">
        <v>21.5</v>
      </c>
      <c r="D8">
        <v>28.8</v>
      </c>
    </row>
    <row r="9" spans="1:4">
      <c r="A9" t="s">
        <v>32</v>
      </c>
      <c r="B9" s="4">
        <v>0.75</v>
      </c>
      <c r="C9">
        <v>21.4</v>
      </c>
      <c r="D9">
        <v>28.2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DIC</vt:lpstr>
      <vt:lpstr>TA</vt:lpstr>
      <vt:lpstr>pH</vt:lpstr>
      <vt:lpstr>T and sal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2011-07-27T23:52:52Z</dcterms:created>
  <dcterms:modified xsi:type="dcterms:W3CDTF">2011-07-28T03:27:48Z</dcterms:modified>
</cp:coreProperties>
</file>